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内訳" sheetId="1" r:id="rId1"/>
    <sheet name="傷害への支払い" sheetId="2" r:id="rId2"/>
    <sheet name="推移" sheetId="3" r:id="rId3"/>
    <sheet name="グラフ用" sheetId="4" r:id="rId4"/>
  </sheets>
  <definedNames/>
  <calcPr fullCalcOnLoad="1"/>
</workbook>
</file>

<file path=xl/sharedStrings.xml><?xml version="1.0" encoding="utf-8"?>
<sst xmlns="http://schemas.openxmlformats.org/spreadsheetml/2006/main" count="176" uniqueCount="120">
  <si>
    <t>(7,6)</t>
  </si>
  <si>
    <t>(6,3)</t>
  </si>
  <si>
    <t>(6,1)</t>
  </si>
  <si>
    <t>(7,3)</t>
  </si>
  <si>
    <t>(2,4)</t>
  </si>
  <si>
    <t>(1,4)</t>
  </si>
  <si>
    <t>(10,1)</t>
  </si>
  <si>
    <t>(11,3)</t>
  </si>
  <si>
    <t>(3,3)</t>
  </si>
  <si>
    <t>(8,3)</t>
  </si>
  <si>
    <t>(6,9)</t>
  </si>
  <si>
    <t>(8,1)</t>
  </si>
  <si>
    <t>(2,9)</t>
  </si>
  <si>
    <t>(3,4)</t>
  </si>
  <si>
    <t>(4,3)</t>
  </si>
  <si>
    <t>(△6,0)</t>
  </si>
  <si>
    <t>(17,3)</t>
  </si>
  <si>
    <t>(2,1)</t>
  </si>
  <si>
    <t>(2,5)</t>
  </si>
  <si>
    <t>(6,2)</t>
  </si>
  <si>
    <t>(12,5)</t>
  </si>
  <si>
    <t>(1,2)</t>
  </si>
  <si>
    <t>(2,3)</t>
  </si>
  <si>
    <t>(0,9)</t>
  </si>
  <si>
    <t>(△0,5)</t>
  </si>
  <si>
    <t>(△3,3)</t>
  </si>
  <si>
    <t>(6,8)</t>
  </si>
  <si>
    <t>(△0,6)</t>
  </si>
  <si>
    <t>(△2,3)</t>
  </si>
  <si>
    <t>(3,0)</t>
  </si>
  <si>
    <t>(4,4)</t>
  </si>
  <si>
    <t>(1,6)</t>
  </si>
  <si>
    <t>(4,5)</t>
  </si>
  <si>
    <t>(3,8)</t>
  </si>
  <si>
    <t>(1,3)</t>
  </si>
  <si>
    <t>(O,8)</t>
  </si>
  <si>
    <t>(△8,6)</t>
  </si>
  <si>
    <t>(3,O)</t>
  </si>
  <si>
    <t>(△2,2)</t>
  </si>
  <si>
    <t>(3,7)</t>
  </si>
  <si>
    <t>(5,O)</t>
  </si>
  <si>
    <t>(△7,O)</t>
  </si>
  <si>
    <t>(0,5)</t>
  </si>
  <si>
    <t>(0,3)</t>
  </si>
  <si>
    <t>(O,2)</t>
  </si>
  <si>
    <t>(△0,1)</t>
  </si>
  <si>
    <t>(1,7)</t>
  </si>
  <si>
    <t>(△8,7)</t>
  </si>
  <si>
    <t>(1,5)</t>
  </si>
  <si>
    <t>(△1,2)</t>
  </si>
  <si>
    <t>(△1,5)</t>
  </si>
  <si>
    <t>(O,1)</t>
  </si>
  <si>
    <t>(2,2)</t>
  </si>
  <si>
    <t>(1,1)</t>
  </si>
  <si>
    <t>(0,4)</t>
  </si>
  <si>
    <t>台数</t>
  </si>
  <si>
    <t>台</t>
  </si>
  <si>
    <t>%</t>
  </si>
  <si>
    <t>千円</t>
  </si>
  <si>
    <t>件</t>
  </si>
  <si>
    <t>干円</t>
  </si>
  <si>
    <t>支払い</t>
  </si>
  <si>
    <t>契約</t>
  </si>
  <si>
    <t>(0,8)</t>
  </si>
  <si>
    <t>('5,8)</t>
  </si>
  <si>
    <t>保険料(a)</t>
  </si>
  <si>
    <t>死亡</t>
  </si>
  <si>
    <t>障害および後遺障害</t>
  </si>
  <si>
    <t>合計</t>
  </si>
  <si>
    <t>保険金(c)</t>
  </si>
  <si>
    <t>c/a</t>
  </si>
  <si>
    <t>c/b</t>
  </si>
  <si>
    <t>件数(b)</t>
  </si>
  <si>
    <t>件数(b1)</t>
  </si>
  <si>
    <t>件数(b2)</t>
  </si>
  <si>
    <t>保険金(c2)</t>
  </si>
  <si>
    <t>保険金(c1)</t>
  </si>
  <si>
    <t>c1/b1</t>
  </si>
  <si>
    <t>c2/b2</t>
  </si>
  <si>
    <t>出展</t>
  </si>
  <si>
    <t>１．</t>
  </si>
  <si>
    <t>２．</t>
  </si>
  <si>
    <t>３．</t>
  </si>
  <si>
    <t>昭和56年度以降の()内の数値は、対前年増減率を示す。</t>
  </si>
  <si>
    <t>保険料は、異動・解約による追加・返戻保険料を加減した金額である。</t>
  </si>
  <si>
    <t>昭和45年度以前は、沖縄県を含まない。</t>
  </si>
  <si>
    <t>損害保険料率算出機構→http://www.nliro.or.jp/contents/pdf/data01.pdf</t>
  </si>
  <si>
    <t>死亡</t>
  </si>
  <si>
    <t>障害および後遺障害</t>
  </si>
  <si>
    <t>合計</t>
  </si>
  <si>
    <t>件数(b1)</t>
  </si>
  <si>
    <t>件数(b2)</t>
  </si>
  <si>
    <t>件数(b)</t>
  </si>
  <si>
    <t>死亡</t>
  </si>
  <si>
    <t>傷害と後遺障害</t>
  </si>
  <si>
    <t>合計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</si>
  <si>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</si>
  <si>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</si>
  <si>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</si>
  <si>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</si>
  <si>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</si>
  <si>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</si>
  <si>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</si>
  <si>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</si>
  <si>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</si>
  <si>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</si>
  <si>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</si>
  <si>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傷害</t>
  </si>
  <si>
    <t>１件あたり（千円）</t>
  </si>
  <si>
    <t>総額（10億円）</t>
  </si>
  <si>
    <t>後遺障害</t>
  </si>
  <si>
    <t>（百万円）</t>
  </si>
  <si>
    <t>支払件数（千件）</t>
  </si>
  <si>
    <t xml:space="preserve">第120回平成17年１月20日　資料　 </t>
  </si>
  <si>
    <t>自動車損害賠償責任保険審議会</t>
  </si>
  <si>
    <t>金融庁</t>
  </si>
  <si>
    <t>http://www.fsa.go.jp/singi/singi_zidousya/siryou/f-20050120_zsir.html</t>
  </si>
  <si>
    <t>料率検証結果について(PDF:164KB)</t>
  </si>
  <si>
    <t>http://www.fsa.go.jp/singi/singi_zidousya/siryou/f-20050120_zsir/02.pdf</t>
  </si>
  <si>
    <t>出展：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</si>
</sst>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2" xfId="0" applyFill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41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right"/>
    </xf>
    <xf numFmtId="41" fontId="0" fillId="0" borderId="7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6" xfId="0" applyFill="1" applyBorder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16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5533"/>
          <c:order val="0"/>
          <c:tx>
            <c:strRef>
              <c:f>'内訳'!$C$1:$C$1</c:f>
              <c:strCache>
                <c:ptCount val="1"/>
                <c:pt idx="0">
                  <c:v>死亡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'内訳'!$B$2:$B$12</c:f>
              <c:numCache/>
            </c:numRef>
          </c:cat>
          <c:val>
            <c:numRef>
              <c:f>'内訳'!$C$2:$C$12</c:f>
            </c:numRef>
          </c:val>
        </c:ser>
        <c:ser>
          <c:idx val="0"/>
          <c:order val="1"/>
          <c:tx>
            <c:strRef>
              <c:f>'内訳'!$D$1:$D$1</c:f>
              <c:strCache>
                <c:ptCount val="1"/>
                <c:pt idx="0">
                  <c:v>死亡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'内訳'!$B$2:$B$12</c:f>
              <c:numCache/>
            </c:numRef>
          </c:cat>
          <c:val>
            <c:numRef>
              <c:f>'内訳'!$D$2:$D$12</c:f>
              <c:numCache/>
            </c:numRef>
          </c:val>
        </c:ser>
        <c:ser>
          <c:idx val="65533"/>
          <c:order val="2"/>
          <c:tx>
            <c:strRef>
              <c:f>'内訳'!$E$1:$E$1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'内訳'!$B$2:$B$12</c:f>
              <c:numCache/>
            </c:numRef>
          </c:cat>
          <c:val>
            <c:numRef>
              <c:f>'内訳'!$E$2:$E$12</c:f>
            </c:numRef>
          </c:val>
        </c:ser>
        <c:ser>
          <c:idx val="65533"/>
          <c:order val="3"/>
          <c:tx>
            <c:strRef>
              <c:f>'内訳'!$F$1:$F$1</c:f>
              <c:strCache>
                <c:ptCount val="1"/>
                <c:pt idx="0">
                  <c:v>後遺障害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'内訳'!$B$2:$B$12</c:f>
              <c:numCache/>
            </c:numRef>
          </c:cat>
          <c:val>
            <c:numRef>
              <c:f>'内訳'!$F$2:$F$12</c:f>
            </c:numRef>
          </c:val>
        </c:ser>
        <c:ser>
          <c:idx val="1"/>
          <c:order val="4"/>
          <c:tx>
            <c:strRef>
              <c:f>'内訳'!$G$1:$G$1</c:f>
              <c:strCache>
                <c:ptCount val="1"/>
                <c:pt idx="0">
                  <c:v>後遺障害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'内訳'!$B$2:$B$12</c:f>
              <c:numCache/>
            </c:numRef>
          </c:cat>
          <c:val>
            <c:numRef>
              <c:f>'内訳'!$G$2:$G$12</c:f>
              <c:numCache/>
            </c:numRef>
          </c:val>
        </c:ser>
        <c:ser>
          <c:idx val="65533"/>
          <c:order val="5"/>
          <c:tx>
            <c:strRef>
              <c:f>'内訳'!$H$1:$H$1</c:f>
              <c:strCache>
                <c:ptCount val="1"/>
                <c:pt idx="0">
                  <c:v>傷害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'内訳'!$B$2:$B$12</c:f>
              <c:numCache/>
            </c:numRef>
          </c:cat>
          <c:val>
            <c:numRef>
              <c:f>'内訳'!$H$2:$H$12</c:f>
            </c:numRef>
          </c:val>
        </c:ser>
        <c:ser>
          <c:idx val="2"/>
          <c:order val="6"/>
          <c:tx>
            <c:strRef>
              <c:f>'内訳'!$I$1:$I$1</c:f>
              <c:strCache>
                <c:ptCount val="1"/>
                <c:pt idx="0">
                  <c:v>傷害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'内訳'!$B$2:$B$12</c:f>
              <c:numCache/>
            </c:numRef>
          </c:cat>
          <c:val>
            <c:numRef>
              <c:f>'内訳'!$I$2:$I$12</c:f>
              <c:numCache/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4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'傷害への支払い'!$C$2</c:f>
              <c:strCache>
                <c:ptCount val="1"/>
                <c:pt idx="0">
                  <c:v>支払件数（千件）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'傷害への支払い'!$B$3:$B$13</c:f>
              <c:numCache/>
            </c:numRef>
          </c:cat>
          <c:val>
            <c:numRef>
              <c:f>'傷害への支払い'!$C$3:$C$13</c:f>
              <c:numCache/>
            </c:numRef>
          </c:val>
          <c:smooth val="0"/>
        </c:ser>
        <c:ser>
          <c:idx val="0"/>
          <c:order val="1"/>
          <c:tx>
            <c:strRef>
              <c:f>'傷害への支払い'!$D$2</c:f>
              <c:strCache>
                <c:ptCount val="1"/>
                <c:pt idx="0">
                  <c:v>総額（10億円）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'傷害への支払い'!$B$3:$B$13</c:f>
              <c:numCache/>
            </c:numRef>
          </c:cat>
          <c:val>
            <c:numRef>
              <c:f>'傷害への支払い'!$D$3:$D$13</c:f>
              <c:numCache/>
            </c:numRef>
          </c:val>
          <c:smooth val="0"/>
        </c:ser>
        <c:ser>
          <c:idx val="1"/>
          <c:order val="2"/>
          <c:tx>
            <c:strRef>
              <c:f>'傷害への支払い'!$E$2</c:f>
              <c:strCache>
                <c:ptCount val="1"/>
                <c:pt idx="0">
                  <c:v>１件あたり（千円）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'傷害への支払い'!$B$3:$B$13</c:f>
              <c:numCache/>
            </c:numRef>
          </c:cat>
          <c:val>
            <c:numRef>
              <c:f>'傷害への支払い'!$E$3:$E$13</c:f>
              <c:numCache/>
            </c:numRef>
          </c:val>
          <c:smooth val="0"/>
        </c:ser>
        <c:marker val="1"/>
        <c:axId val="9641407"/>
        <c:axId val="19663800"/>
      </c:lineChart>
      <c:catAx>
        <c:axId val="964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63800"/>
        <c:crosses val="autoZero"/>
        <c:auto val="1"/>
        <c:lblOffset val="100"/>
        <c:noMultiLvlLbl val="0"/>
      </c:catAx>
      <c:valAx>
        <c:axId val="196638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123825</xdr:rowOff>
    </xdr:from>
    <xdr:to>
      <xdr:col>10</xdr:col>
      <xdr:colOff>609600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14300" y="2181225"/>
        <a:ext cx="46386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</xdr:rowOff>
    </xdr:from>
    <xdr:to>
      <xdr:col>7</xdr:col>
      <xdr:colOff>542925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8100" y="2409825"/>
        <a:ext cx="5362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go.jp/singi/singi_zidousya/siryou/f-20050120_zsir.html" TargetMode="External" /><Relationship Id="rId2" Type="http://schemas.openxmlformats.org/officeDocument/2006/relationships/hyperlink" Target="http://www.fsa.go.jp/singi/singi_zidousya/siryou/f-20050120_zsir/02.pdf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go.jp/singi/singi_zidousya/siryou/f-20050120_zsir.html" TargetMode="External" /><Relationship Id="rId2" Type="http://schemas.openxmlformats.org/officeDocument/2006/relationships/hyperlink" Target="http://www.fsa.go.jp/singi/singi_zidousya/siryou/f-20050120_zsir/02.pd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30" sqref="I30"/>
    </sheetView>
  </sheetViews>
  <sheetFormatPr defaultColWidth="9.00390625" defaultRowHeight="13.5"/>
  <cols>
    <col min="3" max="3" width="9.50390625" style="0" hidden="1" customWidth="1"/>
    <col min="4" max="4" width="9.125" style="0" customWidth="1"/>
    <col min="5" max="6" width="9.125" style="0" hidden="1" customWidth="1"/>
    <col min="7" max="7" width="9.125" style="0" bestFit="1" customWidth="1"/>
    <col min="8" max="8" width="9.50390625" style="0" hidden="1" customWidth="1"/>
    <col min="9" max="9" width="9.125" style="0" bestFit="1" customWidth="1"/>
  </cols>
  <sheetData>
    <row r="1" spans="3:10" ht="13.5">
      <c r="C1" t="s">
        <v>93</v>
      </c>
      <c r="D1" t="s">
        <v>93</v>
      </c>
      <c r="F1" t="s">
        <v>110</v>
      </c>
      <c r="G1" t="s">
        <v>110</v>
      </c>
      <c r="H1" t="s">
        <v>107</v>
      </c>
      <c r="I1" t="s">
        <v>107</v>
      </c>
      <c r="J1" t="s">
        <v>111</v>
      </c>
    </row>
    <row r="2" spans="1:9" ht="13.5">
      <c r="A2" t="s">
        <v>96</v>
      </c>
      <c r="B2">
        <f aca="true" t="shared" si="0" ref="B2:B10">B3-1</f>
        <v>1995</v>
      </c>
      <c r="C2" s="38">
        <v>10296</v>
      </c>
      <c r="D2" s="38">
        <v>245398</v>
      </c>
      <c r="E2" s="38">
        <v>414</v>
      </c>
      <c r="F2" s="38">
        <v>40121</v>
      </c>
      <c r="G2" s="38">
        <v>204559</v>
      </c>
      <c r="H2" s="38">
        <v>983801</v>
      </c>
      <c r="I2" s="38">
        <v>407626</v>
      </c>
    </row>
    <row r="3" spans="1:9" ht="13.5">
      <c r="A3" t="s">
        <v>97</v>
      </c>
      <c r="B3">
        <f t="shared" si="0"/>
        <v>1996</v>
      </c>
      <c r="C3" s="38">
        <v>10182</v>
      </c>
      <c r="D3" s="38">
        <v>244069</v>
      </c>
      <c r="E3" s="38">
        <v>414</v>
      </c>
      <c r="F3" s="38">
        <v>43382</v>
      </c>
      <c r="G3" s="38">
        <v>216610</v>
      </c>
      <c r="H3" s="38">
        <v>1017731</v>
      </c>
      <c r="I3" s="38">
        <v>421080</v>
      </c>
    </row>
    <row r="4" spans="1:9" ht="13.5">
      <c r="A4" t="s">
        <v>98</v>
      </c>
      <c r="B4">
        <f t="shared" si="0"/>
        <v>1997</v>
      </c>
      <c r="C4" s="38">
        <v>9482</v>
      </c>
      <c r="D4" s="38">
        <v>229074</v>
      </c>
      <c r="E4" s="38">
        <v>413</v>
      </c>
      <c r="F4" s="38">
        <v>46346</v>
      </c>
      <c r="G4" s="38">
        <v>224643</v>
      </c>
      <c r="H4" s="38">
        <v>1019132</v>
      </c>
      <c r="I4" s="38">
        <v>420686</v>
      </c>
    </row>
    <row r="5" spans="1:9" ht="13.5">
      <c r="A5" t="s">
        <v>99</v>
      </c>
      <c r="B5">
        <f t="shared" si="0"/>
        <v>1998</v>
      </c>
      <c r="C5" s="38">
        <v>9339</v>
      </c>
      <c r="D5" s="38">
        <v>227240</v>
      </c>
      <c r="E5" s="38">
        <v>410</v>
      </c>
      <c r="F5" s="38">
        <v>50182</v>
      </c>
      <c r="G5" s="38">
        <v>234007</v>
      </c>
      <c r="H5" s="38">
        <v>1061729</v>
      </c>
      <c r="I5" s="38">
        <v>434967</v>
      </c>
    </row>
    <row r="6" spans="1:9" ht="13.5">
      <c r="A6" t="s">
        <v>100</v>
      </c>
      <c r="B6">
        <f t="shared" si="0"/>
        <v>1999</v>
      </c>
      <c r="C6" s="38">
        <v>8971</v>
      </c>
      <c r="D6" s="38">
        <v>219731</v>
      </c>
      <c r="E6" s="38">
        <v>407</v>
      </c>
      <c r="F6" s="38">
        <v>55330</v>
      </c>
      <c r="G6" s="38">
        <v>251533</v>
      </c>
      <c r="H6" s="38">
        <v>1120713</v>
      </c>
      <c r="I6" s="38">
        <v>456496</v>
      </c>
    </row>
    <row r="7" spans="1:9" ht="13.5">
      <c r="A7" t="s">
        <v>101</v>
      </c>
      <c r="B7">
        <f t="shared" si="0"/>
        <v>2000</v>
      </c>
      <c r="C7" s="38">
        <v>8742</v>
      </c>
      <c r="D7" s="38">
        <v>213930</v>
      </c>
      <c r="E7" s="38">
        <v>404</v>
      </c>
      <c r="F7" s="38">
        <v>60548</v>
      </c>
      <c r="G7" s="38">
        <v>266673</v>
      </c>
      <c r="H7" s="38">
        <v>1146481</v>
      </c>
      <c r="I7" s="38">
        <v>462964</v>
      </c>
    </row>
    <row r="8" spans="1:9" ht="13.5">
      <c r="A8" t="s">
        <v>102</v>
      </c>
      <c r="B8">
        <f t="shared" si="0"/>
        <v>2001</v>
      </c>
      <c r="C8" s="38">
        <v>8154</v>
      </c>
      <c r="D8" s="38">
        <v>199340</v>
      </c>
      <c r="E8" s="38">
        <v>401</v>
      </c>
      <c r="F8" s="38">
        <v>65523</v>
      </c>
      <c r="G8" s="38">
        <v>285240</v>
      </c>
      <c r="H8" s="38">
        <v>1136659</v>
      </c>
      <c r="I8" s="38">
        <v>456204</v>
      </c>
    </row>
    <row r="9" spans="1:9" ht="13.5">
      <c r="A9" t="s">
        <v>103</v>
      </c>
      <c r="B9">
        <f t="shared" si="0"/>
        <v>2002</v>
      </c>
      <c r="C9" s="38">
        <v>7780</v>
      </c>
      <c r="D9" s="38">
        <v>190114</v>
      </c>
      <c r="E9" s="38">
        <v>400</v>
      </c>
      <c r="F9" s="38">
        <v>67719</v>
      </c>
      <c r="G9" s="38">
        <v>294893</v>
      </c>
      <c r="H9" s="38">
        <v>1152438</v>
      </c>
      <c r="I9" s="38">
        <v>461474</v>
      </c>
    </row>
    <row r="10" spans="1:9" ht="13.5">
      <c r="A10" t="s">
        <v>104</v>
      </c>
      <c r="B10">
        <f t="shared" si="0"/>
        <v>2003</v>
      </c>
      <c r="C10" s="38">
        <v>7659</v>
      </c>
      <c r="D10" s="38">
        <v>187164</v>
      </c>
      <c r="E10" s="38">
        <v>401</v>
      </c>
      <c r="F10" s="38">
        <v>68510</v>
      </c>
      <c r="G10" s="38">
        <v>297852</v>
      </c>
      <c r="H10" s="38">
        <v>1183565</v>
      </c>
      <c r="I10" s="38">
        <v>474126</v>
      </c>
    </row>
    <row r="11" spans="1:9" ht="13.5">
      <c r="A11" t="s">
        <v>105</v>
      </c>
      <c r="B11">
        <f>B12-1</f>
        <v>2004</v>
      </c>
      <c r="C11" s="38">
        <v>7475</v>
      </c>
      <c r="D11" s="38">
        <v>183073</v>
      </c>
      <c r="E11" s="38">
        <v>402</v>
      </c>
      <c r="F11" s="38">
        <v>68279</v>
      </c>
      <c r="G11" s="38">
        <v>297867</v>
      </c>
      <c r="H11" s="38">
        <v>1179503</v>
      </c>
      <c r="I11" s="38">
        <v>474018</v>
      </c>
    </row>
    <row r="12" spans="1:9" ht="13.5">
      <c r="A12" t="s">
        <v>106</v>
      </c>
      <c r="B12">
        <v>2005</v>
      </c>
      <c r="C12" s="38">
        <v>7477</v>
      </c>
      <c r="D12" s="38">
        <v>183438</v>
      </c>
      <c r="E12" s="38">
        <v>403</v>
      </c>
      <c r="F12" s="38">
        <v>69706</v>
      </c>
      <c r="G12" s="38">
        <v>304958</v>
      </c>
      <c r="H12" s="38">
        <v>1204182</v>
      </c>
      <c r="I12" s="38">
        <v>485302</v>
      </c>
    </row>
    <row r="30" spans="1:2" ht="13.5">
      <c r="A30" t="s">
        <v>119</v>
      </c>
      <c r="B30" t="s">
        <v>115</v>
      </c>
    </row>
    <row r="31" ht="13.5">
      <c r="B31" t="s">
        <v>114</v>
      </c>
    </row>
    <row r="32" ht="13.5">
      <c r="B32" t="s">
        <v>113</v>
      </c>
    </row>
    <row r="33" ht="13.5">
      <c r="B33" s="39" t="s">
        <v>116</v>
      </c>
    </row>
    <row r="34" ht="13.5">
      <c r="B34" s="40" t="s">
        <v>117</v>
      </c>
    </row>
    <row r="35" ht="13.5">
      <c r="B35" s="39" t="s">
        <v>118</v>
      </c>
    </row>
  </sheetData>
  <hyperlinks>
    <hyperlink ref="B33" r:id="rId1" display="http://www.fsa.go.jp/singi/singi_zidousya/siryou/f-20050120_zsir.html"/>
    <hyperlink ref="B35" r:id="rId2" display="http://www.fsa.go.jp/singi/singi_zidousya/siryou/f-20050120_zsir/02.pdf"/>
  </hyperlinks>
  <printOptions/>
  <pageMargins left="0.75" right="0.75" top="1" bottom="1" header="0.512" footer="0.512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4">
      <selection activeCell="E13" sqref="E13"/>
    </sheetView>
  </sheetViews>
  <sheetFormatPr defaultColWidth="9.00390625" defaultRowHeight="13.5"/>
  <cols>
    <col min="3" max="3" width="9.50390625" style="0" customWidth="1"/>
    <col min="4" max="5" width="9.125" style="0" bestFit="1" customWidth="1"/>
  </cols>
  <sheetData>
    <row r="1" ht="13.5">
      <c r="C1" t="s">
        <v>107</v>
      </c>
    </row>
    <row r="2" spans="3:5" ht="13.5">
      <c r="C2" t="s">
        <v>112</v>
      </c>
      <c r="D2" t="s">
        <v>109</v>
      </c>
      <c r="E2" t="s">
        <v>108</v>
      </c>
    </row>
    <row r="3" spans="1:5" ht="13.5">
      <c r="A3" t="s">
        <v>96</v>
      </c>
      <c r="B3">
        <f aca="true" t="shared" si="0" ref="B3:B11">B4-1</f>
        <v>1995</v>
      </c>
      <c r="C3" s="37">
        <f>983801/1000</f>
        <v>983.801</v>
      </c>
      <c r="D3" s="37">
        <f>407626/1000</f>
        <v>407.626</v>
      </c>
      <c r="E3" s="37">
        <v>414</v>
      </c>
    </row>
    <row r="4" spans="1:5" ht="13.5">
      <c r="A4" t="s">
        <v>97</v>
      </c>
      <c r="B4">
        <f t="shared" si="0"/>
        <v>1996</v>
      </c>
      <c r="C4" s="37">
        <f>1017731/1000</f>
        <v>1017.731</v>
      </c>
      <c r="D4" s="37">
        <f>421080/1000</f>
        <v>421.08</v>
      </c>
      <c r="E4" s="37">
        <v>414</v>
      </c>
    </row>
    <row r="5" spans="1:5" ht="13.5">
      <c r="A5" t="s">
        <v>98</v>
      </c>
      <c r="B5">
        <f t="shared" si="0"/>
        <v>1997</v>
      </c>
      <c r="C5" s="37">
        <f>1019132/1000</f>
        <v>1019.132</v>
      </c>
      <c r="D5" s="37">
        <f>420686/1000</f>
        <v>420.686</v>
      </c>
      <c r="E5" s="37">
        <v>413</v>
      </c>
    </row>
    <row r="6" spans="1:5" ht="13.5">
      <c r="A6" t="s">
        <v>99</v>
      </c>
      <c r="B6">
        <f t="shared" si="0"/>
        <v>1998</v>
      </c>
      <c r="C6" s="37">
        <f>1061729/1000</f>
        <v>1061.729</v>
      </c>
      <c r="D6" s="37">
        <f>434967/1000</f>
        <v>434.967</v>
      </c>
      <c r="E6" s="37">
        <v>410</v>
      </c>
    </row>
    <row r="7" spans="1:5" ht="13.5">
      <c r="A7" t="s">
        <v>100</v>
      </c>
      <c r="B7">
        <f t="shared" si="0"/>
        <v>1999</v>
      </c>
      <c r="C7" s="37">
        <f>1120713/1000</f>
        <v>1120.713</v>
      </c>
      <c r="D7" s="37">
        <f>456496/1000</f>
        <v>456.496</v>
      </c>
      <c r="E7" s="37">
        <v>407</v>
      </c>
    </row>
    <row r="8" spans="1:5" ht="13.5">
      <c r="A8" t="s">
        <v>101</v>
      </c>
      <c r="B8">
        <f t="shared" si="0"/>
        <v>2000</v>
      </c>
      <c r="C8" s="37">
        <f>1146481/1000</f>
        <v>1146.481</v>
      </c>
      <c r="D8" s="37">
        <f>462964/1000</f>
        <v>462.964</v>
      </c>
      <c r="E8" s="37">
        <v>404</v>
      </c>
    </row>
    <row r="9" spans="1:5" ht="13.5">
      <c r="A9" t="s">
        <v>102</v>
      </c>
      <c r="B9">
        <f t="shared" si="0"/>
        <v>2001</v>
      </c>
      <c r="C9" s="37">
        <f>1136659/1000</f>
        <v>1136.659</v>
      </c>
      <c r="D9" s="37">
        <f>456204/1000</f>
        <v>456.204</v>
      </c>
      <c r="E9" s="37">
        <v>401</v>
      </c>
    </row>
    <row r="10" spans="1:5" ht="13.5">
      <c r="A10" t="s">
        <v>103</v>
      </c>
      <c r="B10">
        <f t="shared" si="0"/>
        <v>2002</v>
      </c>
      <c r="C10" s="37">
        <f>1152438/1000</f>
        <v>1152.438</v>
      </c>
      <c r="D10" s="37">
        <f>461474/1000</f>
        <v>461.474</v>
      </c>
      <c r="E10" s="37">
        <v>400</v>
      </c>
    </row>
    <row r="11" spans="1:5" ht="13.5">
      <c r="A11" t="s">
        <v>104</v>
      </c>
      <c r="B11">
        <f t="shared" si="0"/>
        <v>2003</v>
      </c>
      <c r="C11" s="37">
        <f>1183565/1000</f>
        <v>1183.565</v>
      </c>
      <c r="D11" s="37">
        <f>474126/1000</f>
        <v>474.126</v>
      </c>
      <c r="E11" s="37">
        <v>401</v>
      </c>
    </row>
    <row r="12" spans="1:5" ht="13.5">
      <c r="A12" t="s">
        <v>105</v>
      </c>
      <c r="B12">
        <f>B13-1</f>
        <v>2004</v>
      </c>
      <c r="C12" s="37">
        <f>1179503/1000</f>
        <v>1179.503</v>
      </c>
      <c r="D12" s="37">
        <f>474018/1000</f>
        <v>474.018</v>
      </c>
      <c r="E12" s="37">
        <v>402</v>
      </c>
    </row>
    <row r="13" spans="1:5" ht="13.5">
      <c r="A13" t="s">
        <v>106</v>
      </c>
      <c r="B13">
        <v>2005</v>
      </c>
      <c r="C13" s="37">
        <f>1204182/1000</f>
        <v>1204.182</v>
      </c>
      <c r="D13" s="37">
        <f>485302/1000</f>
        <v>485.302</v>
      </c>
      <c r="E13" s="37">
        <v>403</v>
      </c>
    </row>
    <row r="31" spans="1:2" ht="13.5">
      <c r="A31" t="s">
        <v>119</v>
      </c>
      <c r="B31" t="s">
        <v>115</v>
      </c>
    </row>
    <row r="32" ht="13.5">
      <c r="B32" t="s">
        <v>114</v>
      </c>
    </row>
    <row r="33" ht="13.5">
      <c r="B33" t="s">
        <v>113</v>
      </c>
    </row>
    <row r="34" ht="13.5">
      <c r="B34" s="39" t="s">
        <v>116</v>
      </c>
    </row>
    <row r="35" ht="13.5">
      <c r="B35" s="40" t="s">
        <v>117</v>
      </c>
    </row>
    <row r="36" ht="13.5">
      <c r="B36" s="39" t="s">
        <v>118</v>
      </c>
    </row>
  </sheetData>
  <hyperlinks>
    <hyperlink ref="B34" r:id="rId1" display="http://www.fsa.go.jp/singi/singi_zidousya/siryou/f-20050120_zsir.html"/>
    <hyperlink ref="B36" r:id="rId2" display="http://www.fsa.go.jp/singi/singi_zidousya/siryou/f-20050120_zsir/02.pdf"/>
  </hyperlinks>
  <printOptions/>
  <pageMargins left="0.75" right="0.75" top="1" bottom="1" header="0.512" footer="0.512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1">
      <pane xSplit="1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5" sqref="G25"/>
    </sheetView>
  </sheetViews>
  <sheetFormatPr defaultColWidth="9.00390625" defaultRowHeight="13.5"/>
  <cols>
    <col min="1" max="1" width="9.00390625" style="1" customWidth="1"/>
    <col min="2" max="2" width="11.75390625" style="1" customWidth="1"/>
    <col min="3" max="3" width="6.875" style="2" hidden="1" customWidth="1"/>
    <col min="4" max="4" width="14.75390625" style="1" customWidth="1"/>
    <col min="5" max="5" width="6.875" style="2" hidden="1" customWidth="1"/>
    <col min="6" max="7" width="11.75390625" style="1" customWidth="1"/>
    <col min="8" max="8" width="7.625" style="1" customWidth="1"/>
    <col min="9" max="10" width="11.75390625" style="1" customWidth="1"/>
    <col min="11" max="11" width="5.875" style="1" customWidth="1"/>
    <col min="12" max="12" width="11.125" style="1" customWidth="1"/>
    <col min="13" max="13" width="6.875" style="2" hidden="1" customWidth="1"/>
    <col min="14" max="14" width="11.75390625" style="1" customWidth="1"/>
    <col min="15" max="15" width="6.875" style="2" hidden="1" customWidth="1"/>
    <col min="16" max="17" width="7.25390625" style="1" customWidth="1"/>
    <col min="18" max="16384" width="9.00390625" style="1" customWidth="1"/>
  </cols>
  <sheetData>
    <row r="1" spans="2:17" ht="13.5">
      <c r="B1" s="25" t="s">
        <v>62</v>
      </c>
      <c r="C1" s="27"/>
      <c r="D1" s="26"/>
      <c r="F1" s="22" t="s">
        <v>61</v>
      </c>
      <c r="G1" s="16"/>
      <c r="H1" s="16"/>
      <c r="I1" s="21"/>
      <c r="J1" s="21"/>
      <c r="K1" s="21"/>
      <c r="L1" s="16"/>
      <c r="M1" s="7"/>
      <c r="N1" s="16"/>
      <c r="O1" s="7"/>
      <c r="P1" s="16"/>
      <c r="Q1" s="8"/>
    </row>
    <row r="2" spans="2:17" ht="13.5">
      <c r="B2" s="16"/>
      <c r="C2" s="7"/>
      <c r="D2" s="16"/>
      <c r="F2" s="6" t="s">
        <v>66</v>
      </c>
      <c r="G2" s="16"/>
      <c r="H2" s="8"/>
      <c r="I2" s="6" t="s">
        <v>67</v>
      </c>
      <c r="J2" s="16"/>
      <c r="K2" s="8"/>
      <c r="L2" s="6" t="s">
        <v>68</v>
      </c>
      <c r="M2" s="7"/>
      <c r="N2" s="16"/>
      <c r="O2" s="7"/>
      <c r="P2" s="16"/>
      <c r="Q2" s="8"/>
    </row>
    <row r="3" spans="2:17" ht="13.5">
      <c r="B3" s="29" t="s">
        <v>55</v>
      </c>
      <c r="C3" s="10"/>
      <c r="D3" s="31" t="s">
        <v>65</v>
      </c>
      <c r="E3" s="7"/>
      <c r="F3" s="21" t="s">
        <v>73</v>
      </c>
      <c r="G3" s="21" t="s">
        <v>76</v>
      </c>
      <c r="H3" s="28" t="s">
        <v>77</v>
      </c>
      <c r="I3" s="29" t="s">
        <v>74</v>
      </c>
      <c r="J3" s="21" t="s">
        <v>75</v>
      </c>
      <c r="K3" s="30" t="s">
        <v>78</v>
      </c>
      <c r="L3" s="21" t="s">
        <v>72</v>
      </c>
      <c r="M3" s="10"/>
      <c r="N3" s="21" t="s">
        <v>69</v>
      </c>
      <c r="O3" s="10"/>
      <c r="P3" s="28" t="s">
        <v>70</v>
      </c>
      <c r="Q3" s="30" t="s">
        <v>71</v>
      </c>
    </row>
    <row r="4" spans="2:17" s="2" customFormat="1" ht="13.5">
      <c r="B4" s="9" t="s">
        <v>56</v>
      </c>
      <c r="C4" s="10" t="s">
        <v>57</v>
      </c>
      <c r="D4" s="11" t="s">
        <v>58</v>
      </c>
      <c r="E4" s="2" t="s">
        <v>57</v>
      </c>
      <c r="F4" s="2" t="s">
        <v>59</v>
      </c>
      <c r="G4" s="10" t="s">
        <v>60</v>
      </c>
      <c r="H4" s="2" t="s">
        <v>58</v>
      </c>
      <c r="I4" s="9" t="s">
        <v>59</v>
      </c>
      <c r="J4" s="10" t="s">
        <v>58</v>
      </c>
      <c r="K4" s="11" t="s">
        <v>58</v>
      </c>
      <c r="L4" s="2" t="s">
        <v>59</v>
      </c>
      <c r="M4" s="2" t="s">
        <v>57</v>
      </c>
      <c r="N4" s="2" t="s">
        <v>58</v>
      </c>
      <c r="O4" s="2" t="s">
        <v>57</v>
      </c>
      <c r="Q4" s="11" t="s">
        <v>58</v>
      </c>
    </row>
    <row r="5" spans="1:17" ht="13.5">
      <c r="A5" s="1">
        <v>1965</v>
      </c>
      <c r="B5" s="12">
        <v>7071289</v>
      </c>
      <c r="C5" s="10"/>
      <c r="D5" s="13">
        <v>67324570</v>
      </c>
      <c r="F5" s="1">
        <v>12413</v>
      </c>
      <c r="G5" s="17">
        <v>11904193</v>
      </c>
      <c r="H5" s="4">
        <f>G5/F5</f>
        <v>959.0101506485137</v>
      </c>
      <c r="I5" s="12">
        <v>174011</v>
      </c>
      <c r="J5" s="17">
        <v>16981068</v>
      </c>
      <c r="K5" s="18">
        <f>J5/I5</f>
        <v>97.58617558660085</v>
      </c>
      <c r="L5" s="3">
        <v>186424</v>
      </c>
      <c r="N5" s="3">
        <v>28885261</v>
      </c>
      <c r="P5" s="5">
        <f>N5/D5</f>
        <v>0.4290448643043691</v>
      </c>
      <c r="Q5" s="18">
        <f>N5/L5</f>
        <v>154.9438967085783</v>
      </c>
    </row>
    <row r="6" spans="1:17" ht="13.5">
      <c r="A6" s="1">
        <v>1970</v>
      </c>
      <c r="B6" s="12">
        <v>16995245</v>
      </c>
      <c r="C6" s="10"/>
      <c r="D6" s="13">
        <v>348963452</v>
      </c>
      <c r="F6" s="3">
        <v>18126</v>
      </c>
      <c r="G6" s="17">
        <v>80117614</v>
      </c>
      <c r="H6" s="4">
        <f aca="true" t="shared" si="0" ref="H6:H32">G6/F6</f>
        <v>4420.038287542756</v>
      </c>
      <c r="I6" s="12">
        <v>680906</v>
      </c>
      <c r="J6" s="17">
        <v>157513639</v>
      </c>
      <c r="K6" s="18">
        <f aca="true" t="shared" si="1" ref="K6:K32">J6/I6</f>
        <v>231.3294918828737</v>
      </c>
      <c r="L6" s="3">
        <v>699032</v>
      </c>
      <c r="N6" s="3">
        <v>237631253</v>
      </c>
      <c r="P6" s="5">
        <f aca="true" t="shared" si="2" ref="P6:P32">N6/D6</f>
        <v>0.6809631542732446</v>
      </c>
      <c r="Q6" s="18">
        <f aca="true" t="shared" si="3" ref="Q6:Q32">N6/L6</f>
        <v>339.9433116080523</v>
      </c>
    </row>
    <row r="7" spans="1:17" ht="13.5">
      <c r="A7" s="1">
        <v>1975</v>
      </c>
      <c r="B7" s="12">
        <v>20535020</v>
      </c>
      <c r="C7" s="10"/>
      <c r="D7" s="13">
        <v>512498964</v>
      </c>
      <c r="F7" s="3">
        <v>12314</v>
      </c>
      <c r="G7" s="17">
        <v>123114183</v>
      </c>
      <c r="H7" s="4">
        <f t="shared" si="0"/>
        <v>9997.903443235342</v>
      </c>
      <c r="I7" s="12">
        <v>535094</v>
      </c>
      <c r="J7" s="17">
        <v>210014199</v>
      </c>
      <c r="K7" s="18">
        <f t="shared" si="1"/>
        <v>392.4809454039851</v>
      </c>
      <c r="L7" s="3">
        <v>547408</v>
      </c>
      <c r="N7" s="3">
        <v>333128382</v>
      </c>
      <c r="P7" s="5">
        <f t="shared" si="2"/>
        <v>0.6500079129916055</v>
      </c>
      <c r="Q7" s="18">
        <f t="shared" si="3"/>
        <v>608.5559253792418</v>
      </c>
    </row>
    <row r="8" spans="2:17" ht="13.5">
      <c r="B8" s="12"/>
      <c r="C8" s="10"/>
      <c r="D8" s="13"/>
      <c r="F8" s="3"/>
      <c r="G8" s="17"/>
      <c r="H8" s="4"/>
      <c r="I8" s="12"/>
      <c r="J8" s="17"/>
      <c r="K8" s="18"/>
      <c r="L8" s="3"/>
      <c r="N8" s="3"/>
      <c r="P8" s="5"/>
      <c r="Q8" s="18"/>
    </row>
    <row r="9" spans="1:17" ht="13.5">
      <c r="A9" s="1">
        <v>1980</v>
      </c>
      <c r="B9" s="12">
        <v>25878153</v>
      </c>
      <c r="C9" s="10"/>
      <c r="D9" s="13">
        <v>654098997</v>
      </c>
      <c r="F9" s="3">
        <v>9522</v>
      </c>
      <c r="G9" s="17">
        <v>151842956</v>
      </c>
      <c r="H9" s="4">
        <f t="shared" si="0"/>
        <v>15946.540222642301</v>
      </c>
      <c r="I9" s="12">
        <v>634712</v>
      </c>
      <c r="J9" s="17">
        <v>377931663</v>
      </c>
      <c r="K9" s="18">
        <f t="shared" si="1"/>
        <v>595.4380301617111</v>
      </c>
      <c r="L9" s="3">
        <v>644234</v>
      </c>
      <c r="N9" s="3">
        <v>529774619</v>
      </c>
      <c r="P9" s="5">
        <f t="shared" si="2"/>
        <v>0.8099303338329381</v>
      </c>
      <c r="Q9" s="18">
        <f t="shared" si="3"/>
        <v>822.3325980932394</v>
      </c>
    </row>
    <row r="10" spans="1:17" ht="13.5">
      <c r="A10" s="1">
        <v>1981</v>
      </c>
      <c r="B10" s="12">
        <v>27854137</v>
      </c>
      <c r="C10" s="10" t="s">
        <v>0</v>
      </c>
      <c r="D10" s="13">
        <v>695226773</v>
      </c>
      <c r="E10" s="2" t="s">
        <v>1</v>
      </c>
      <c r="F10" s="3">
        <v>9579</v>
      </c>
      <c r="G10" s="17">
        <v>157618416</v>
      </c>
      <c r="H10" s="4">
        <f t="shared" si="0"/>
        <v>16454.57939242092</v>
      </c>
      <c r="I10" s="12">
        <v>674249</v>
      </c>
      <c r="J10" s="17">
        <v>410684953</v>
      </c>
      <c r="K10" s="18">
        <f t="shared" si="1"/>
        <v>609.0998325544421</v>
      </c>
      <c r="L10" s="3">
        <v>683828</v>
      </c>
      <c r="M10" s="2" t="s">
        <v>2</v>
      </c>
      <c r="N10" s="3">
        <v>568303369</v>
      </c>
      <c r="O10" s="2" t="s">
        <v>3</v>
      </c>
      <c r="P10" s="5">
        <f t="shared" si="2"/>
        <v>0.81743596632174</v>
      </c>
      <c r="Q10" s="18">
        <f t="shared" si="3"/>
        <v>831.0618591224694</v>
      </c>
    </row>
    <row r="11" spans="1:17" ht="13.5">
      <c r="A11" s="1">
        <f aca="true" t="shared" si="4" ref="A11:A27">A12-1</f>
        <v>1982</v>
      </c>
      <c r="B11" s="12">
        <v>28517848</v>
      </c>
      <c r="C11" s="10" t="s">
        <v>4</v>
      </c>
      <c r="D11" s="13">
        <v>705166634</v>
      </c>
      <c r="E11" s="2" t="s">
        <v>5</v>
      </c>
      <c r="F11" s="3">
        <v>9801</v>
      </c>
      <c r="G11" s="17">
        <v>165252532</v>
      </c>
      <c r="H11" s="4">
        <f t="shared" si="0"/>
        <v>16860.782777267625</v>
      </c>
      <c r="I11" s="12">
        <v>742844</v>
      </c>
      <c r="J11" s="17">
        <v>467102184</v>
      </c>
      <c r="K11" s="18">
        <f t="shared" si="1"/>
        <v>628.8025265062382</v>
      </c>
      <c r="L11" s="3">
        <v>752645</v>
      </c>
      <c r="M11" s="2" t="s">
        <v>6</v>
      </c>
      <c r="N11" s="3">
        <v>632354716</v>
      </c>
      <c r="O11" s="2" t="s">
        <v>7</v>
      </c>
      <c r="P11" s="5">
        <f t="shared" si="2"/>
        <v>0.8967450890479881</v>
      </c>
      <c r="Q11" s="18">
        <f t="shared" si="3"/>
        <v>840.1765985291871</v>
      </c>
    </row>
    <row r="12" spans="1:17" ht="13.5">
      <c r="A12" s="1">
        <f t="shared" si="4"/>
        <v>1983</v>
      </c>
      <c r="B12" s="12">
        <v>29453993</v>
      </c>
      <c r="C12" s="10" t="s">
        <v>8</v>
      </c>
      <c r="D12" s="13">
        <v>763357331</v>
      </c>
      <c r="E12" s="2" t="s">
        <v>9</v>
      </c>
      <c r="F12" s="3">
        <v>10232</v>
      </c>
      <c r="G12" s="17">
        <v>172250069</v>
      </c>
      <c r="H12" s="4">
        <f t="shared" si="0"/>
        <v>16834.447713057078</v>
      </c>
      <c r="I12" s="12">
        <v>794172</v>
      </c>
      <c r="J12" s="17">
        <v>511265363</v>
      </c>
      <c r="K12" s="18">
        <f t="shared" si="1"/>
        <v>643.771579708174</v>
      </c>
      <c r="L12" s="3">
        <v>804404</v>
      </c>
      <c r="M12" s="2" t="s">
        <v>10</v>
      </c>
      <c r="N12" s="3">
        <v>683525432</v>
      </c>
      <c r="O12" s="2" t="s">
        <v>11</v>
      </c>
      <c r="P12" s="5">
        <f t="shared" si="2"/>
        <v>0.8954200139855604</v>
      </c>
      <c r="Q12" s="18">
        <f t="shared" si="3"/>
        <v>849.7290316805983</v>
      </c>
    </row>
    <row r="13" spans="1:17" ht="13.5">
      <c r="A13" s="1">
        <f t="shared" si="4"/>
        <v>1984</v>
      </c>
      <c r="B13" s="12">
        <v>30312484</v>
      </c>
      <c r="C13" s="10" t="s">
        <v>12</v>
      </c>
      <c r="D13" s="13">
        <v>789324818</v>
      </c>
      <c r="E13" s="2" t="s">
        <v>13</v>
      </c>
      <c r="F13" s="3">
        <v>9851</v>
      </c>
      <c r="G13" s="17">
        <v>167953775</v>
      </c>
      <c r="H13" s="4">
        <f t="shared" si="0"/>
        <v>17049.41376509999</v>
      </c>
      <c r="I13" s="12">
        <v>829008</v>
      </c>
      <c r="J13" s="17">
        <v>545252280</v>
      </c>
      <c r="K13" s="18">
        <f t="shared" si="1"/>
        <v>657.7165479705866</v>
      </c>
      <c r="L13" s="3">
        <v>838859</v>
      </c>
      <c r="M13" s="2" t="s">
        <v>14</v>
      </c>
      <c r="N13" s="3">
        <v>713206055</v>
      </c>
      <c r="O13" s="2" t="s">
        <v>14</v>
      </c>
      <c r="P13" s="5">
        <f t="shared" si="2"/>
        <v>0.903564715989964</v>
      </c>
      <c r="Q13" s="18">
        <f t="shared" si="3"/>
        <v>850.2096955507421</v>
      </c>
    </row>
    <row r="14" spans="1:17" ht="13.5">
      <c r="A14" s="1">
        <f t="shared" si="4"/>
        <v>1985</v>
      </c>
      <c r="B14" s="12">
        <v>28502452</v>
      </c>
      <c r="C14" s="10" t="s">
        <v>15</v>
      </c>
      <c r="D14" s="13">
        <v>926192619</v>
      </c>
      <c r="E14" s="2" t="s">
        <v>16</v>
      </c>
      <c r="F14" s="3">
        <v>9807</v>
      </c>
      <c r="G14" s="17">
        <v>179684379</v>
      </c>
      <c r="H14" s="4">
        <f t="shared" si="0"/>
        <v>18322.053533190578</v>
      </c>
      <c r="I14" s="12">
        <v>846483</v>
      </c>
      <c r="J14" s="17">
        <v>551391368</v>
      </c>
      <c r="K14" s="18">
        <f t="shared" si="1"/>
        <v>651.3909529193144</v>
      </c>
      <c r="L14" s="3">
        <v>856290</v>
      </c>
      <c r="M14" s="2" t="s">
        <v>17</v>
      </c>
      <c r="N14" s="3">
        <v>731075747</v>
      </c>
      <c r="O14" s="2" t="s">
        <v>18</v>
      </c>
      <c r="P14" s="5">
        <f t="shared" si="2"/>
        <v>0.789334455924875</v>
      </c>
      <c r="Q14" s="18">
        <f t="shared" si="3"/>
        <v>853.7712071844819</v>
      </c>
    </row>
    <row r="15" spans="1:17" ht="13.5">
      <c r="A15" s="1">
        <f t="shared" si="4"/>
        <v>1986</v>
      </c>
      <c r="B15" s="12">
        <v>30282341</v>
      </c>
      <c r="C15" s="10" t="s">
        <v>19</v>
      </c>
      <c r="D15" s="13">
        <v>1041638176</v>
      </c>
      <c r="E15" s="2" t="s">
        <v>20</v>
      </c>
      <c r="F15" s="3">
        <v>9886</v>
      </c>
      <c r="G15" s="17">
        <v>192060212</v>
      </c>
      <c r="H15" s="4">
        <f t="shared" si="0"/>
        <v>19427.49463888327</v>
      </c>
      <c r="I15" s="12">
        <v>856763</v>
      </c>
      <c r="J15" s="17">
        <v>555814863</v>
      </c>
      <c r="K15" s="18">
        <f t="shared" si="1"/>
        <v>648.7381726335054</v>
      </c>
      <c r="L15" s="3">
        <v>866649</v>
      </c>
      <c r="M15" s="2" t="s">
        <v>21</v>
      </c>
      <c r="N15" s="3">
        <v>747875075</v>
      </c>
      <c r="O15" s="2" t="s">
        <v>22</v>
      </c>
      <c r="P15" s="5">
        <f t="shared" si="2"/>
        <v>0.7179797094917535</v>
      </c>
      <c r="Q15" s="18">
        <f t="shared" si="3"/>
        <v>862.9503697575374</v>
      </c>
    </row>
    <row r="16" spans="1:17" ht="13.5">
      <c r="A16" s="1">
        <f t="shared" si="4"/>
        <v>1987</v>
      </c>
      <c r="B16" s="12">
        <v>30711927</v>
      </c>
      <c r="C16" s="10" t="s">
        <v>5</v>
      </c>
      <c r="D16" s="13">
        <v>1051432091</v>
      </c>
      <c r="E16" s="2" t="s">
        <v>23</v>
      </c>
      <c r="F16" s="3">
        <v>9430</v>
      </c>
      <c r="G16" s="17">
        <v>186555214</v>
      </c>
      <c r="H16" s="4">
        <f t="shared" si="0"/>
        <v>19783.16161187699</v>
      </c>
      <c r="I16" s="12">
        <v>852883</v>
      </c>
      <c r="J16" s="17">
        <v>536629865</v>
      </c>
      <c r="K16" s="18">
        <f t="shared" si="1"/>
        <v>629.1951709671783</v>
      </c>
      <c r="L16" s="3">
        <v>862313</v>
      </c>
      <c r="M16" s="2" t="s">
        <v>24</v>
      </c>
      <c r="N16" s="3">
        <v>723185079</v>
      </c>
      <c r="O16" s="2" t="s">
        <v>25</v>
      </c>
      <c r="P16" s="5">
        <f t="shared" si="2"/>
        <v>0.687809593401501</v>
      </c>
      <c r="Q16" s="18">
        <f t="shared" si="3"/>
        <v>838.6572845358936</v>
      </c>
    </row>
    <row r="17" spans="1:17" ht="13.5">
      <c r="A17" s="1">
        <f t="shared" si="4"/>
        <v>1988</v>
      </c>
      <c r="B17" s="12">
        <v>32812988</v>
      </c>
      <c r="C17" s="10" t="s">
        <v>26</v>
      </c>
      <c r="D17" s="13">
        <v>1138721651</v>
      </c>
      <c r="E17" s="2" t="s">
        <v>9</v>
      </c>
      <c r="F17" s="3">
        <v>9958</v>
      </c>
      <c r="G17" s="17">
        <v>195832598</v>
      </c>
      <c r="H17" s="4">
        <f t="shared" si="0"/>
        <v>19665.856396866842</v>
      </c>
      <c r="I17" s="12">
        <v>846753</v>
      </c>
      <c r="J17" s="17">
        <v>510805309</v>
      </c>
      <c r="K17" s="18">
        <f t="shared" si="1"/>
        <v>603.2518443985437</v>
      </c>
      <c r="L17" s="3">
        <v>856711</v>
      </c>
      <c r="M17" s="2" t="s">
        <v>27</v>
      </c>
      <c r="N17" s="3">
        <v>706637907</v>
      </c>
      <c r="O17" s="2" t="s">
        <v>28</v>
      </c>
      <c r="P17" s="5">
        <f t="shared" si="2"/>
        <v>0.6205536764664537</v>
      </c>
      <c r="Q17" s="18">
        <f t="shared" si="3"/>
        <v>824.8264665680725</v>
      </c>
    </row>
    <row r="18" spans="1:17" ht="13.5">
      <c r="A18" s="1">
        <f t="shared" si="4"/>
        <v>1989</v>
      </c>
      <c r="B18" s="12">
        <v>32933548</v>
      </c>
      <c r="C18" s="10" t="s">
        <v>54</v>
      </c>
      <c r="D18" s="13">
        <v>1173345534</v>
      </c>
      <c r="E18" s="2" t="s">
        <v>29</v>
      </c>
      <c r="F18" s="3">
        <v>10637</v>
      </c>
      <c r="G18" s="17">
        <v>209161571</v>
      </c>
      <c r="H18" s="4">
        <f t="shared" si="0"/>
        <v>19663.58663156905</v>
      </c>
      <c r="I18" s="12">
        <v>883751</v>
      </c>
      <c r="J18" s="17">
        <v>508980082</v>
      </c>
      <c r="K18" s="18">
        <f t="shared" si="1"/>
        <v>575.9315485923071</v>
      </c>
      <c r="L18" s="3">
        <v>894388</v>
      </c>
      <c r="M18" s="2" t="s">
        <v>30</v>
      </c>
      <c r="N18" s="3">
        <v>718141654</v>
      </c>
      <c r="O18" s="2" t="s">
        <v>31</v>
      </c>
      <c r="P18" s="5">
        <f t="shared" si="2"/>
        <v>0.6120461817856973</v>
      </c>
      <c r="Q18" s="18">
        <f t="shared" si="3"/>
        <v>802.9419603125266</v>
      </c>
    </row>
    <row r="19" spans="1:17" ht="13.5">
      <c r="A19" s="1">
        <f t="shared" si="4"/>
        <v>1990</v>
      </c>
      <c r="B19" s="12">
        <v>34404028</v>
      </c>
      <c r="C19" s="10" t="s">
        <v>32</v>
      </c>
      <c r="D19" s="13">
        <v>1217597602</v>
      </c>
      <c r="E19" s="2" t="s">
        <v>33</v>
      </c>
      <c r="F19" s="3">
        <v>11057</v>
      </c>
      <c r="G19" s="17">
        <v>219345168</v>
      </c>
      <c r="H19" s="4">
        <f t="shared" si="0"/>
        <v>19837.674595279008</v>
      </c>
      <c r="I19" s="12">
        <v>895170</v>
      </c>
      <c r="J19" s="17">
        <v>523568377</v>
      </c>
      <c r="K19" s="18">
        <f t="shared" si="1"/>
        <v>584.8815051889585</v>
      </c>
      <c r="L19" s="3">
        <v>906227</v>
      </c>
      <c r="M19" s="2" t="s">
        <v>34</v>
      </c>
      <c r="N19" s="3">
        <v>742913545</v>
      </c>
      <c r="O19" s="2" t="s">
        <v>13</v>
      </c>
      <c r="P19" s="5">
        <f t="shared" si="2"/>
        <v>0.6101470171916452</v>
      </c>
      <c r="Q19" s="18">
        <f t="shared" si="3"/>
        <v>819.7874759855974</v>
      </c>
    </row>
    <row r="20" spans="1:17" ht="13.5">
      <c r="A20" s="1">
        <f t="shared" si="4"/>
        <v>1991</v>
      </c>
      <c r="B20" s="12">
        <v>34675719</v>
      </c>
      <c r="C20" s="10" t="s">
        <v>63</v>
      </c>
      <c r="D20" s="13">
        <v>1112594634</v>
      </c>
      <c r="E20" s="2" t="s">
        <v>36</v>
      </c>
      <c r="F20" s="3">
        <v>11560</v>
      </c>
      <c r="G20" s="17">
        <v>241326983</v>
      </c>
      <c r="H20" s="4">
        <f t="shared" si="0"/>
        <v>20876.0365916955</v>
      </c>
      <c r="I20" s="12">
        <v>921410</v>
      </c>
      <c r="J20" s="17">
        <v>544820322</v>
      </c>
      <c r="K20" s="18">
        <f t="shared" si="1"/>
        <v>591.2897863057705</v>
      </c>
      <c r="L20" s="3">
        <v>932970</v>
      </c>
      <c r="M20" s="2" t="s">
        <v>37</v>
      </c>
      <c r="N20" s="3">
        <v>786147304</v>
      </c>
      <c r="O20" s="2" t="s">
        <v>64</v>
      </c>
      <c r="P20" s="5">
        <f t="shared" si="2"/>
        <v>0.7065891565319198</v>
      </c>
      <c r="Q20" s="18">
        <f t="shared" si="3"/>
        <v>842.6287061749038</v>
      </c>
    </row>
    <row r="21" spans="1:17" ht="13.5">
      <c r="A21" s="1">
        <f t="shared" si="4"/>
        <v>1992</v>
      </c>
      <c r="B21" s="12">
        <v>35129541</v>
      </c>
      <c r="C21" s="10" t="s">
        <v>34</v>
      </c>
      <c r="D21" s="13">
        <v>1087793724</v>
      </c>
      <c r="E21" s="2" t="s">
        <v>38</v>
      </c>
      <c r="F21" s="3">
        <v>11620</v>
      </c>
      <c r="G21" s="17">
        <v>256473209</v>
      </c>
      <c r="H21" s="4">
        <f t="shared" si="0"/>
        <v>22071.70473321859</v>
      </c>
      <c r="I21" s="12">
        <v>949534</v>
      </c>
      <c r="J21" s="17">
        <v>558438652</v>
      </c>
      <c r="K21" s="18">
        <f t="shared" si="1"/>
        <v>588.1186476734904</v>
      </c>
      <c r="L21" s="3">
        <v>961154</v>
      </c>
      <c r="M21" s="2" t="s">
        <v>37</v>
      </c>
      <c r="N21" s="3">
        <v>814911861</v>
      </c>
      <c r="O21" s="2" t="s">
        <v>39</v>
      </c>
      <c r="P21" s="5">
        <f t="shared" si="2"/>
        <v>0.7491419034883124</v>
      </c>
      <c r="Q21" s="18">
        <f t="shared" si="3"/>
        <v>847.8473387199138</v>
      </c>
    </row>
    <row r="22" spans="1:17" ht="13.5">
      <c r="A22" s="1">
        <f t="shared" si="4"/>
        <v>1993</v>
      </c>
      <c r="B22" s="12">
        <v>36903078</v>
      </c>
      <c r="C22" s="10" t="s">
        <v>40</v>
      </c>
      <c r="D22" s="13">
        <v>1012188061</v>
      </c>
      <c r="E22" s="2" t="s">
        <v>41</v>
      </c>
      <c r="F22" s="3">
        <v>11063</v>
      </c>
      <c r="G22" s="17">
        <v>259269677</v>
      </c>
      <c r="H22" s="4">
        <f t="shared" si="0"/>
        <v>23435.747717617283</v>
      </c>
      <c r="I22" s="12">
        <v>973557</v>
      </c>
      <c r="J22" s="17">
        <v>574800552</v>
      </c>
      <c r="K22" s="18">
        <f t="shared" si="1"/>
        <v>590.4128386935741</v>
      </c>
      <c r="L22" s="3">
        <v>984620</v>
      </c>
      <c r="M22" s="2" t="s">
        <v>4</v>
      </c>
      <c r="N22" s="3">
        <v>834070228</v>
      </c>
      <c r="O22" s="2" t="s">
        <v>4</v>
      </c>
      <c r="P22" s="5">
        <f t="shared" si="2"/>
        <v>0.8240269374210688</v>
      </c>
      <c r="Q22" s="18">
        <f t="shared" si="3"/>
        <v>847.0986045377912</v>
      </c>
    </row>
    <row r="23" spans="1:17" ht="13.5">
      <c r="A23" s="1">
        <f t="shared" si="4"/>
        <v>1994</v>
      </c>
      <c r="B23" s="12">
        <v>37101038</v>
      </c>
      <c r="C23" s="10" t="s">
        <v>42</v>
      </c>
      <c r="D23" s="13">
        <v>1015698547</v>
      </c>
      <c r="E23" s="2" t="s">
        <v>43</v>
      </c>
      <c r="F23" s="3">
        <v>10703</v>
      </c>
      <c r="G23" s="17">
        <v>254245669</v>
      </c>
      <c r="H23" s="4">
        <f t="shared" si="0"/>
        <v>23754.61730355975</v>
      </c>
      <c r="I23" s="12">
        <v>975640</v>
      </c>
      <c r="J23" s="17">
        <v>579166878</v>
      </c>
      <c r="K23" s="18">
        <f t="shared" si="1"/>
        <v>593.6276474929277</v>
      </c>
      <c r="L23" s="3">
        <v>986343</v>
      </c>
      <c r="M23" s="2" t="s">
        <v>44</v>
      </c>
      <c r="N23" s="3">
        <v>833412546</v>
      </c>
      <c r="O23" s="2" t="s">
        <v>45</v>
      </c>
      <c r="P23" s="5">
        <f t="shared" si="2"/>
        <v>0.8205313953255069</v>
      </c>
      <c r="Q23" s="18">
        <f t="shared" si="3"/>
        <v>844.9520562319599</v>
      </c>
    </row>
    <row r="24" spans="1:17" ht="13.5">
      <c r="A24" s="1">
        <f t="shared" si="4"/>
        <v>1995</v>
      </c>
      <c r="B24" s="12">
        <v>37535545</v>
      </c>
      <c r="C24" s="10" t="s">
        <v>21</v>
      </c>
      <c r="D24" s="13">
        <v>1046279856</v>
      </c>
      <c r="E24" s="2" t="s">
        <v>29</v>
      </c>
      <c r="F24" s="3">
        <v>10773</v>
      </c>
      <c r="G24" s="17">
        <v>250789959</v>
      </c>
      <c r="H24" s="4">
        <f t="shared" si="0"/>
        <v>23279.491228070176</v>
      </c>
      <c r="I24" s="12">
        <v>995893</v>
      </c>
      <c r="J24" s="17">
        <v>589170581</v>
      </c>
      <c r="K24" s="18">
        <f t="shared" si="1"/>
        <v>591.600283363775</v>
      </c>
      <c r="L24" s="3">
        <v>1006666</v>
      </c>
      <c r="M24" s="2" t="s">
        <v>17</v>
      </c>
      <c r="N24" s="3">
        <v>839960540</v>
      </c>
      <c r="O24" s="2" t="s">
        <v>35</v>
      </c>
      <c r="P24" s="5">
        <f t="shared" si="2"/>
        <v>0.8028067588066037</v>
      </c>
      <c r="Q24" s="18">
        <f t="shared" si="3"/>
        <v>834.3984399989669</v>
      </c>
    </row>
    <row r="25" spans="1:17" ht="13.5">
      <c r="A25" s="1">
        <f t="shared" si="4"/>
        <v>1996</v>
      </c>
      <c r="B25" s="12">
        <v>38159188</v>
      </c>
      <c r="C25" s="10" t="s">
        <v>46</v>
      </c>
      <c r="D25" s="13">
        <v>1072702030</v>
      </c>
      <c r="E25" s="2" t="s">
        <v>18</v>
      </c>
      <c r="F25" s="3">
        <v>10492</v>
      </c>
      <c r="G25" s="17">
        <v>247922093</v>
      </c>
      <c r="H25" s="4">
        <f t="shared" si="0"/>
        <v>23629.63143347312</v>
      </c>
      <c r="I25" s="12">
        <v>1013162</v>
      </c>
      <c r="J25" s="17">
        <v>594064502</v>
      </c>
      <c r="K25" s="18">
        <f t="shared" si="1"/>
        <v>586.3470027498071</v>
      </c>
      <c r="L25" s="3">
        <v>1023654</v>
      </c>
      <c r="M25" s="2" t="s">
        <v>46</v>
      </c>
      <c r="N25" s="3">
        <v>841986595</v>
      </c>
      <c r="O25" s="2" t="s">
        <v>44</v>
      </c>
      <c r="P25" s="5">
        <f t="shared" si="2"/>
        <v>0.7849212283116496</v>
      </c>
      <c r="Q25" s="18">
        <f t="shared" si="3"/>
        <v>822.5304595107331</v>
      </c>
    </row>
    <row r="26" spans="1:17" ht="13.5">
      <c r="A26" s="1">
        <f t="shared" si="4"/>
        <v>1997</v>
      </c>
      <c r="B26" s="12">
        <v>38106586</v>
      </c>
      <c r="C26" s="10" t="s">
        <v>45</v>
      </c>
      <c r="D26" s="13">
        <v>979729851</v>
      </c>
      <c r="E26" s="2" t="s">
        <v>47</v>
      </c>
      <c r="F26" s="3">
        <v>10197</v>
      </c>
      <c r="G26" s="17">
        <v>241498295</v>
      </c>
      <c r="H26" s="4">
        <f t="shared" si="0"/>
        <v>23683.269098754536</v>
      </c>
      <c r="I26" s="12">
        <v>1036979</v>
      </c>
      <c r="J26" s="17">
        <v>613771251</v>
      </c>
      <c r="K26" s="18">
        <f t="shared" si="1"/>
        <v>591.8839735423765</v>
      </c>
      <c r="L26" s="3">
        <v>1047176</v>
      </c>
      <c r="M26" s="2" t="s">
        <v>22</v>
      </c>
      <c r="N26" s="3">
        <v>855267546</v>
      </c>
      <c r="O26" s="2" t="s">
        <v>48</v>
      </c>
      <c r="P26" s="5">
        <f t="shared" si="2"/>
        <v>0.8729626285521844</v>
      </c>
      <c r="Q26" s="18">
        <f t="shared" si="3"/>
        <v>816.7371540218645</v>
      </c>
    </row>
    <row r="27" spans="1:17" ht="13.5">
      <c r="A27" s="1">
        <f t="shared" si="4"/>
        <v>1998</v>
      </c>
      <c r="B27" s="12">
        <v>37648994</v>
      </c>
      <c r="C27" s="10" t="s">
        <v>49</v>
      </c>
      <c r="D27" s="13">
        <v>964554584</v>
      </c>
      <c r="E27" s="2" t="s">
        <v>50</v>
      </c>
      <c r="F27" s="3">
        <v>9595</v>
      </c>
      <c r="G27" s="17">
        <v>230571248</v>
      </c>
      <c r="H27" s="4">
        <f t="shared" si="0"/>
        <v>24030.3541427827</v>
      </c>
      <c r="I27" s="12">
        <v>1047048</v>
      </c>
      <c r="J27" s="17">
        <v>625786046</v>
      </c>
      <c r="K27" s="18">
        <f t="shared" si="1"/>
        <v>597.6670085803134</v>
      </c>
      <c r="L27" s="3">
        <v>1056643</v>
      </c>
      <c r="M27" s="2" t="s">
        <v>23</v>
      </c>
      <c r="N27" s="3">
        <v>856357294</v>
      </c>
      <c r="O27" s="2" t="s">
        <v>51</v>
      </c>
      <c r="P27" s="5">
        <f t="shared" si="2"/>
        <v>0.8878266800088112</v>
      </c>
      <c r="Q27" s="18">
        <f t="shared" si="3"/>
        <v>810.450922402363</v>
      </c>
    </row>
    <row r="28" spans="1:17" ht="13.5">
      <c r="A28" s="1">
        <f>A29-1</f>
        <v>1999</v>
      </c>
      <c r="B28" s="12">
        <v>38492877</v>
      </c>
      <c r="C28" s="10" t="s">
        <v>52</v>
      </c>
      <c r="D28" s="13">
        <v>988676122</v>
      </c>
      <c r="E28" s="2" t="s">
        <v>18</v>
      </c>
      <c r="F28" s="3">
        <v>9413</v>
      </c>
      <c r="G28" s="17">
        <v>226544545</v>
      </c>
      <c r="H28" s="4">
        <f t="shared" si="0"/>
        <v>24067.199086369914</v>
      </c>
      <c r="I28" s="12">
        <v>1093628</v>
      </c>
      <c r="J28" s="17">
        <v>650636759</v>
      </c>
      <c r="K28" s="18">
        <f t="shared" si="1"/>
        <v>594.9342546094284</v>
      </c>
      <c r="L28" s="3">
        <v>1103041</v>
      </c>
      <c r="M28" s="2" t="s">
        <v>30</v>
      </c>
      <c r="N28" s="3">
        <v>877181304</v>
      </c>
      <c r="O28" s="2" t="s">
        <v>4</v>
      </c>
      <c r="P28" s="5">
        <f t="shared" si="2"/>
        <v>0.8872281675272421</v>
      </c>
      <c r="Q28" s="18">
        <f t="shared" si="3"/>
        <v>795.2390745221619</v>
      </c>
    </row>
    <row r="29" spans="1:17" ht="13.5">
      <c r="A29" s="21">
        <v>2000</v>
      </c>
      <c r="B29" s="12">
        <v>38590102</v>
      </c>
      <c r="C29" s="10" t="s">
        <v>43</v>
      </c>
      <c r="D29" s="13">
        <v>999284341</v>
      </c>
      <c r="E29" s="10" t="s">
        <v>53</v>
      </c>
      <c r="F29" s="17">
        <v>8935</v>
      </c>
      <c r="G29" s="17">
        <v>218247953</v>
      </c>
      <c r="H29" s="34">
        <f t="shared" si="0"/>
        <v>24426.183883603804</v>
      </c>
      <c r="I29" s="12">
        <v>1142984</v>
      </c>
      <c r="J29" s="17">
        <v>680553984</v>
      </c>
      <c r="K29" s="18">
        <f t="shared" si="1"/>
        <v>595.4186445304571</v>
      </c>
      <c r="L29" s="17">
        <v>1151919</v>
      </c>
      <c r="M29" s="10" t="s">
        <v>30</v>
      </c>
      <c r="N29" s="17">
        <v>898801937</v>
      </c>
      <c r="O29" s="10" t="s">
        <v>18</v>
      </c>
      <c r="P29" s="35">
        <f t="shared" si="2"/>
        <v>0.8994456333625266</v>
      </c>
      <c r="Q29" s="18">
        <f t="shared" si="3"/>
        <v>780.2648771311177</v>
      </c>
    </row>
    <row r="30" spans="1:17" ht="13.5">
      <c r="A30" s="29">
        <v>2001</v>
      </c>
      <c r="B30" s="17">
        <v>38533759</v>
      </c>
      <c r="C30" s="10"/>
      <c r="D30" s="17">
        <v>996798683</v>
      </c>
      <c r="E30" s="10"/>
      <c r="F30" s="12">
        <v>8456</v>
      </c>
      <c r="G30" s="17">
        <v>207906147</v>
      </c>
      <c r="H30" s="18">
        <f t="shared" si="0"/>
        <v>24586.819654683066</v>
      </c>
      <c r="I30" s="17">
        <v>1175778</v>
      </c>
      <c r="J30" s="17">
        <v>693360883</v>
      </c>
      <c r="K30" s="34">
        <f t="shared" si="1"/>
        <v>589.7039092413704</v>
      </c>
      <c r="L30" s="12">
        <v>1184234</v>
      </c>
      <c r="M30" s="10"/>
      <c r="N30" s="17">
        <v>901267030</v>
      </c>
      <c r="O30" s="10"/>
      <c r="P30" s="35">
        <f t="shared" si="2"/>
        <v>0.9041615377013896</v>
      </c>
      <c r="Q30" s="18">
        <f t="shared" si="3"/>
        <v>761.0548506460716</v>
      </c>
    </row>
    <row r="31" spans="1:17" ht="13.5">
      <c r="A31" s="29">
        <v>2002</v>
      </c>
      <c r="B31" s="17">
        <v>38373670</v>
      </c>
      <c r="C31" s="10"/>
      <c r="D31" s="17">
        <v>1202373763</v>
      </c>
      <c r="E31" s="10"/>
      <c r="F31" s="12">
        <v>8341</v>
      </c>
      <c r="G31" s="17">
        <v>202585752</v>
      </c>
      <c r="H31" s="18">
        <f t="shared" si="0"/>
        <v>24287.945330296126</v>
      </c>
      <c r="I31" s="17">
        <v>1195400</v>
      </c>
      <c r="J31" s="17">
        <v>720596376</v>
      </c>
      <c r="K31" s="34">
        <f t="shared" si="1"/>
        <v>602.8077430148904</v>
      </c>
      <c r="L31" s="12">
        <v>1203741</v>
      </c>
      <c r="M31" s="10"/>
      <c r="N31" s="17">
        <v>923182128</v>
      </c>
      <c r="O31" s="10"/>
      <c r="P31" s="35">
        <f t="shared" si="2"/>
        <v>0.7677996280429482</v>
      </c>
      <c r="Q31" s="18">
        <f t="shared" si="3"/>
        <v>766.927543383502</v>
      </c>
    </row>
    <row r="32" spans="1:17" ht="13.5">
      <c r="A32" s="36">
        <v>2003</v>
      </c>
      <c r="B32" s="19">
        <v>38731246</v>
      </c>
      <c r="C32" s="15"/>
      <c r="D32" s="19">
        <v>1212825888</v>
      </c>
      <c r="E32" s="15"/>
      <c r="F32" s="14">
        <v>7866</v>
      </c>
      <c r="G32" s="19">
        <v>193744704</v>
      </c>
      <c r="H32" s="20">
        <f t="shared" si="0"/>
        <v>24630.651411136536</v>
      </c>
      <c r="I32" s="19">
        <v>1206408</v>
      </c>
      <c r="J32" s="19">
        <v>729203566</v>
      </c>
      <c r="K32" s="23">
        <f t="shared" si="1"/>
        <v>604.4419184886042</v>
      </c>
      <c r="L32" s="14">
        <v>1214274</v>
      </c>
      <c r="M32" s="15"/>
      <c r="N32" s="19">
        <v>922948270</v>
      </c>
      <c r="O32" s="15"/>
      <c r="P32" s="24">
        <f t="shared" si="2"/>
        <v>0.7609899154791129</v>
      </c>
      <c r="Q32" s="20">
        <f t="shared" si="3"/>
        <v>760.0823784417685</v>
      </c>
    </row>
    <row r="33" spans="1:17" ht="13.5">
      <c r="A33" s="21"/>
      <c r="B33" s="17"/>
      <c r="C33" s="10"/>
      <c r="D33" s="17"/>
      <c r="E33" s="10"/>
      <c r="F33" s="17"/>
      <c r="G33" s="17"/>
      <c r="H33" s="34"/>
      <c r="I33" s="17"/>
      <c r="J33" s="17"/>
      <c r="K33" s="34"/>
      <c r="L33" s="17"/>
      <c r="M33" s="10"/>
      <c r="N33" s="17"/>
      <c r="O33" s="10"/>
      <c r="P33" s="35"/>
      <c r="Q33" s="34"/>
    </row>
    <row r="34" spans="1:2" ht="13.5">
      <c r="A34" s="32" t="s">
        <v>80</v>
      </c>
      <c r="B34" s="1" t="s">
        <v>83</v>
      </c>
    </row>
    <row r="35" spans="1:2" ht="13.5">
      <c r="A35" s="32" t="s">
        <v>81</v>
      </c>
      <c r="B35" s="1" t="s">
        <v>84</v>
      </c>
    </row>
    <row r="36" spans="1:2" ht="13.5">
      <c r="A36" s="33" t="s">
        <v>82</v>
      </c>
      <c r="B36" s="1" t="s">
        <v>85</v>
      </c>
    </row>
    <row r="37" spans="1:2" ht="14.25" customHeight="1">
      <c r="A37" s="2" t="s">
        <v>79</v>
      </c>
      <c r="B37" s="1" t="s">
        <v>86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0" sqref="H10"/>
    </sheetView>
  </sheetViews>
  <sheetFormatPr defaultColWidth="9.00390625" defaultRowHeight="13.5"/>
  <cols>
    <col min="2" max="2" width="8.00390625" style="0" hidden="1" customWidth="1"/>
    <col min="3" max="3" width="12.125" style="0" bestFit="1" customWidth="1"/>
    <col min="4" max="4" width="17.50390625" style="0" hidden="1" customWidth="1"/>
    <col min="5" max="5" width="12.125" style="0" bestFit="1" customWidth="1"/>
    <col min="6" max="6" width="8.125" style="0" hidden="1" customWidth="1"/>
    <col min="7" max="7" width="12.125" style="0" bestFit="1" customWidth="1"/>
  </cols>
  <sheetData>
    <row r="1" spans="2:6" ht="13.5">
      <c r="B1" t="s">
        <v>87</v>
      </c>
      <c r="D1" t="s">
        <v>88</v>
      </c>
      <c r="F1" t="s">
        <v>89</v>
      </c>
    </row>
    <row r="2" spans="2:7" ht="13.5">
      <c r="B2" t="s">
        <v>90</v>
      </c>
      <c r="C2" t="s">
        <v>93</v>
      </c>
      <c r="D2" t="s">
        <v>91</v>
      </c>
      <c r="E2" t="s">
        <v>94</v>
      </c>
      <c r="F2" t="s">
        <v>92</v>
      </c>
      <c r="G2" t="s">
        <v>95</v>
      </c>
    </row>
    <row r="3" spans="1:7" ht="13.5">
      <c r="A3">
        <v>1965</v>
      </c>
      <c r="B3">
        <v>12413</v>
      </c>
      <c r="C3">
        <v>959.0101506485137</v>
      </c>
      <c r="D3">
        <v>174011</v>
      </c>
      <c r="E3">
        <v>97.58617558660085</v>
      </c>
      <c r="F3">
        <v>186424</v>
      </c>
      <c r="G3">
        <v>154.9438967085783</v>
      </c>
    </row>
    <row r="4" spans="1:7" ht="13.5">
      <c r="A4">
        <v>1970</v>
      </c>
      <c r="B4">
        <v>18126</v>
      </c>
      <c r="C4">
        <v>4420.038287542756</v>
      </c>
      <c r="D4">
        <v>680906</v>
      </c>
      <c r="E4">
        <v>231.3294918828737</v>
      </c>
      <c r="F4">
        <v>699032</v>
      </c>
      <c r="G4">
        <v>339.9433116080523</v>
      </c>
    </row>
    <row r="5" spans="1:7" ht="13.5">
      <c r="A5">
        <v>1975</v>
      </c>
      <c r="B5">
        <v>12314</v>
      </c>
      <c r="C5">
        <v>9997.903443235342</v>
      </c>
      <c r="D5">
        <v>535094</v>
      </c>
      <c r="E5">
        <v>392.4809454039851</v>
      </c>
      <c r="F5">
        <v>547408</v>
      </c>
      <c r="G5">
        <v>608.5559253792418</v>
      </c>
    </row>
    <row r="6" spans="1:7" ht="13.5">
      <c r="A6">
        <v>1980</v>
      </c>
      <c r="B6">
        <v>9522</v>
      </c>
      <c r="C6">
        <v>15946.540222642301</v>
      </c>
      <c r="D6">
        <v>634712</v>
      </c>
      <c r="E6">
        <v>595.4380301617111</v>
      </c>
      <c r="F6">
        <v>644234</v>
      </c>
      <c r="G6">
        <v>822.3325980932394</v>
      </c>
    </row>
    <row r="7" spans="1:7" ht="13.5">
      <c r="A7">
        <v>1981</v>
      </c>
      <c r="B7">
        <v>9579</v>
      </c>
      <c r="C7">
        <v>16454.57939242092</v>
      </c>
      <c r="D7">
        <v>674249</v>
      </c>
      <c r="E7">
        <v>609.0998325544421</v>
      </c>
      <c r="F7">
        <v>683828</v>
      </c>
      <c r="G7">
        <v>831.0618591224694</v>
      </c>
    </row>
    <row r="8" spans="1:7" ht="13.5">
      <c r="A8">
        <v>1982</v>
      </c>
      <c r="B8">
        <v>9801</v>
      </c>
      <c r="C8">
        <v>16860.782777267625</v>
      </c>
      <c r="D8">
        <v>742844</v>
      </c>
      <c r="E8">
        <v>628.8025265062382</v>
      </c>
      <c r="F8">
        <v>752645</v>
      </c>
      <c r="G8">
        <v>840.1765985291871</v>
      </c>
    </row>
    <row r="9" spans="1:7" ht="13.5">
      <c r="A9">
        <v>1983</v>
      </c>
      <c r="B9">
        <v>10232</v>
      </c>
      <c r="C9">
        <v>16834.447713057078</v>
      </c>
      <c r="D9">
        <v>794172</v>
      </c>
      <c r="E9">
        <v>643.771579708174</v>
      </c>
      <c r="F9">
        <v>804404</v>
      </c>
      <c r="G9">
        <v>849.7290316805983</v>
      </c>
    </row>
    <row r="10" spans="1:7" ht="13.5">
      <c r="A10">
        <v>1984</v>
      </c>
      <c r="B10">
        <v>9851</v>
      </c>
      <c r="C10">
        <v>17049.41376509999</v>
      </c>
      <c r="D10">
        <v>829008</v>
      </c>
      <c r="E10">
        <v>657.7165479705866</v>
      </c>
      <c r="F10">
        <v>838859</v>
      </c>
      <c r="G10">
        <v>850.2096955507421</v>
      </c>
    </row>
    <row r="11" spans="1:7" ht="13.5">
      <c r="A11">
        <v>1985</v>
      </c>
      <c r="B11">
        <v>9807</v>
      </c>
      <c r="C11">
        <v>18322.053533190578</v>
      </c>
      <c r="D11">
        <v>846483</v>
      </c>
      <c r="E11">
        <v>651.3909529193144</v>
      </c>
      <c r="F11">
        <v>856290</v>
      </c>
      <c r="G11">
        <v>853.7712071844819</v>
      </c>
    </row>
    <row r="12" spans="1:7" ht="13.5">
      <c r="A12">
        <v>1986</v>
      </c>
      <c r="B12">
        <v>9886</v>
      </c>
      <c r="C12">
        <v>19427.49463888327</v>
      </c>
      <c r="D12">
        <v>856763</v>
      </c>
      <c r="E12">
        <v>648.7381726335054</v>
      </c>
      <c r="F12">
        <v>866649</v>
      </c>
      <c r="G12">
        <v>862.9503697575374</v>
      </c>
    </row>
    <row r="13" spans="1:7" ht="13.5">
      <c r="A13">
        <v>1987</v>
      </c>
      <c r="B13">
        <v>9430</v>
      </c>
      <c r="C13">
        <v>19783.16161187699</v>
      </c>
      <c r="D13">
        <v>852883</v>
      </c>
      <c r="E13">
        <v>629.1951709671783</v>
      </c>
      <c r="F13">
        <v>862313</v>
      </c>
      <c r="G13">
        <v>838.6572845358936</v>
      </c>
    </row>
    <row r="14" spans="1:7" ht="13.5">
      <c r="A14">
        <v>1988</v>
      </c>
      <c r="B14">
        <v>9958</v>
      </c>
      <c r="C14">
        <v>19665.856396866842</v>
      </c>
      <c r="D14">
        <v>846753</v>
      </c>
      <c r="E14">
        <v>603.2518443985437</v>
      </c>
      <c r="F14">
        <v>856711</v>
      </c>
      <c r="G14">
        <v>824.8264665680725</v>
      </c>
    </row>
    <row r="15" spans="1:7" ht="13.5">
      <c r="A15">
        <v>1989</v>
      </c>
      <c r="B15">
        <v>10637</v>
      </c>
      <c r="C15">
        <v>19663.58663156905</v>
      </c>
      <c r="D15">
        <v>883751</v>
      </c>
      <c r="E15">
        <v>575.9315485923071</v>
      </c>
      <c r="F15">
        <v>894388</v>
      </c>
      <c r="G15">
        <v>802.9419603125266</v>
      </c>
    </row>
    <row r="16" spans="1:7" ht="13.5">
      <c r="A16">
        <v>1990</v>
      </c>
      <c r="B16">
        <v>11057</v>
      </c>
      <c r="C16">
        <v>19837.674595279008</v>
      </c>
      <c r="D16">
        <v>895170</v>
      </c>
      <c r="E16">
        <v>584.8815051889585</v>
      </c>
      <c r="F16">
        <v>906227</v>
      </c>
      <c r="G16">
        <v>819.7874759855974</v>
      </c>
    </row>
    <row r="17" spans="1:7" ht="13.5">
      <c r="A17">
        <v>1991</v>
      </c>
      <c r="B17">
        <v>11560</v>
      </c>
      <c r="C17">
        <v>20876.0365916955</v>
      </c>
      <c r="D17">
        <v>921410</v>
      </c>
      <c r="E17">
        <v>591.2897863057705</v>
      </c>
      <c r="F17">
        <v>932970</v>
      </c>
      <c r="G17">
        <v>842.6287061749038</v>
      </c>
    </row>
    <row r="18" spans="1:7" ht="13.5">
      <c r="A18">
        <v>1992</v>
      </c>
      <c r="B18">
        <v>11620</v>
      </c>
      <c r="C18">
        <v>22071.70473321859</v>
      </c>
      <c r="D18">
        <v>949534</v>
      </c>
      <c r="E18">
        <v>588.1186476734904</v>
      </c>
      <c r="F18">
        <v>961154</v>
      </c>
      <c r="G18">
        <v>847.8473387199138</v>
      </c>
    </row>
    <row r="19" spans="1:7" ht="13.5">
      <c r="A19">
        <v>1993</v>
      </c>
      <c r="B19">
        <v>11063</v>
      </c>
      <c r="C19">
        <v>23435.747717617283</v>
      </c>
      <c r="D19">
        <v>973557</v>
      </c>
      <c r="E19">
        <v>590.4128386935741</v>
      </c>
      <c r="F19">
        <v>984620</v>
      </c>
      <c r="G19">
        <v>847.0986045377912</v>
      </c>
    </row>
    <row r="20" spans="1:7" ht="13.5">
      <c r="A20">
        <v>1994</v>
      </c>
      <c r="B20">
        <v>10703</v>
      </c>
      <c r="C20">
        <v>23754.61730355975</v>
      </c>
      <c r="D20">
        <v>975640</v>
      </c>
      <c r="E20">
        <v>593.6276474929277</v>
      </c>
      <c r="F20">
        <v>986343</v>
      </c>
      <c r="G20">
        <v>844.9520562319599</v>
      </c>
    </row>
    <row r="21" spans="1:7" ht="13.5">
      <c r="A21">
        <v>1995</v>
      </c>
      <c r="B21">
        <v>10773</v>
      </c>
      <c r="C21">
        <v>23279.491228070176</v>
      </c>
      <c r="D21">
        <v>995893</v>
      </c>
      <c r="E21">
        <v>591.600283363775</v>
      </c>
      <c r="F21">
        <v>1006666</v>
      </c>
      <c r="G21">
        <v>834.3984399989669</v>
      </c>
    </row>
    <row r="22" spans="1:7" ht="13.5">
      <c r="A22">
        <v>1996</v>
      </c>
      <c r="B22">
        <v>10492</v>
      </c>
      <c r="C22">
        <v>23629.63143347312</v>
      </c>
      <c r="D22">
        <v>1013162</v>
      </c>
      <c r="E22">
        <v>586.3470027498071</v>
      </c>
      <c r="F22">
        <v>1023654</v>
      </c>
      <c r="G22">
        <v>822.5304595107331</v>
      </c>
    </row>
    <row r="23" spans="1:7" ht="13.5">
      <c r="A23">
        <v>1997</v>
      </c>
      <c r="B23">
        <v>10197</v>
      </c>
      <c r="C23">
        <v>23683.269098754536</v>
      </c>
      <c r="D23">
        <v>1036979</v>
      </c>
      <c r="E23">
        <v>591.8839735423765</v>
      </c>
      <c r="F23">
        <v>1047176</v>
      </c>
      <c r="G23">
        <v>816.7371540218645</v>
      </c>
    </row>
    <row r="24" spans="1:7" ht="13.5">
      <c r="A24">
        <v>1998</v>
      </c>
      <c r="B24">
        <v>9595</v>
      </c>
      <c r="C24">
        <v>24030.3541427827</v>
      </c>
      <c r="D24">
        <v>1047048</v>
      </c>
      <c r="E24">
        <v>597.6670085803134</v>
      </c>
      <c r="F24">
        <v>1056643</v>
      </c>
      <c r="G24">
        <v>810.450922402363</v>
      </c>
    </row>
    <row r="25" spans="1:7" ht="13.5">
      <c r="A25">
        <v>1999</v>
      </c>
      <c r="B25">
        <v>9413</v>
      </c>
      <c r="C25">
        <v>24067.199086369914</v>
      </c>
      <c r="D25">
        <v>1093628</v>
      </c>
      <c r="E25">
        <v>594.9342546094284</v>
      </c>
      <c r="F25">
        <v>1103041</v>
      </c>
      <c r="G25">
        <v>795.2390745221619</v>
      </c>
    </row>
    <row r="26" spans="1:7" ht="13.5">
      <c r="A26">
        <v>2000</v>
      </c>
      <c r="B26">
        <v>8935</v>
      </c>
      <c r="C26">
        <v>24426.183883603804</v>
      </c>
      <c r="D26">
        <v>1142984</v>
      </c>
      <c r="E26">
        <v>595.4186445304571</v>
      </c>
      <c r="F26">
        <v>1151919</v>
      </c>
      <c r="G26">
        <v>780.2648771311177</v>
      </c>
    </row>
    <row r="27" spans="1:7" ht="13.5">
      <c r="A27">
        <v>2001</v>
      </c>
      <c r="B27">
        <v>8456</v>
      </c>
      <c r="C27">
        <v>24586.819654683066</v>
      </c>
      <c r="D27">
        <v>1175778</v>
      </c>
      <c r="E27">
        <v>589.7039092413704</v>
      </c>
      <c r="F27">
        <v>1184234</v>
      </c>
      <c r="G27">
        <v>761.0548506460716</v>
      </c>
    </row>
    <row r="28" spans="1:7" ht="13.5">
      <c r="A28">
        <v>2002</v>
      </c>
      <c r="B28">
        <v>8341</v>
      </c>
      <c r="C28">
        <v>24287.945330296126</v>
      </c>
      <c r="D28">
        <v>1195400</v>
      </c>
      <c r="E28">
        <v>602.8077430148904</v>
      </c>
      <c r="F28">
        <v>1203741</v>
      </c>
      <c r="G28">
        <v>766.927543383502</v>
      </c>
    </row>
    <row r="29" spans="1:7" ht="13.5">
      <c r="A29">
        <v>2003</v>
      </c>
      <c r="B29">
        <v>7866</v>
      </c>
      <c r="C29">
        <v>24630.651411136536</v>
      </c>
      <c r="D29">
        <v>1206408</v>
      </c>
      <c r="E29">
        <v>604.4419184886042</v>
      </c>
      <c r="F29">
        <v>1214274</v>
      </c>
      <c r="G29">
        <v>760.0823784417685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nomura</cp:lastModifiedBy>
  <dcterms:created xsi:type="dcterms:W3CDTF">2002-09-05T01:42:21Z</dcterms:created>
  <dcterms:modified xsi:type="dcterms:W3CDTF">2002-10-04T14:23:43Z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